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70" windowHeight="1455"/>
  </bookViews>
  <sheets>
    <sheet name="звіт ІІ кв" sheetId="4" r:id="rId1"/>
  </sheets>
  <calcPr calcId="125725" iterateDelta="1E-4"/>
</workbook>
</file>

<file path=xl/calcChain.xml><?xml version="1.0" encoding="utf-8"?>
<calcChain xmlns="http://schemas.openxmlformats.org/spreadsheetml/2006/main">
  <c r="D77" i="4"/>
  <c r="F79"/>
  <c r="E79"/>
  <c r="F78"/>
  <c r="E78"/>
  <c r="C92"/>
  <c r="C93"/>
  <c r="C88"/>
  <c r="C89"/>
  <c r="C83"/>
  <c r="C77"/>
  <c r="C81"/>
  <c r="C79"/>
  <c r="C78"/>
  <c r="C72"/>
  <c r="C71"/>
  <c r="C70"/>
  <c r="C69"/>
  <c r="C68"/>
  <c r="C57"/>
  <c r="C45"/>
  <c r="C43"/>
  <c r="C42"/>
  <c r="C36"/>
  <c r="C29"/>
  <c r="C28"/>
  <c r="F93" l="1"/>
  <c r="E93"/>
  <c r="F92"/>
  <c r="E92"/>
  <c r="F83"/>
  <c r="E83"/>
  <c r="F77"/>
  <c r="E77"/>
  <c r="D73"/>
  <c r="C73"/>
  <c r="D49"/>
  <c r="C49"/>
  <c r="D40"/>
  <c r="C40"/>
  <c r="F81"/>
  <c r="F88"/>
  <c r="E81"/>
  <c r="F112"/>
  <c r="E112"/>
  <c r="E40"/>
  <c r="E73"/>
  <c r="E70"/>
  <c r="F69"/>
  <c r="E45"/>
  <c r="F43"/>
  <c r="F29"/>
  <c r="F110"/>
  <c r="E110"/>
  <c r="F89"/>
  <c r="E89"/>
  <c r="E88"/>
  <c r="F72"/>
  <c r="E72"/>
  <c r="F71"/>
  <c r="E71"/>
  <c r="F70"/>
  <c r="F68"/>
  <c r="E68"/>
  <c r="F49"/>
  <c r="E49"/>
  <c r="F45"/>
  <c r="F42"/>
  <c r="E42"/>
  <c r="F36"/>
  <c r="E36"/>
  <c r="E29"/>
  <c r="F28"/>
  <c r="E28"/>
  <c r="E43" l="1"/>
  <c r="E69"/>
  <c r="F40"/>
  <c r="F73"/>
</calcChain>
</file>

<file path=xl/sharedStrings.xml><?xml version="1.0" encoding="utf-8"?>
<sst xmlns="http://schemas.openxmlformats.org/spreadsheetml/2006/main" count="129" uniqueCount="119">
  <si>
    <t xml:space="preserve"> </t>
  </si>
  <si>
    <t>коди</t>
  </si>
  <si>
    <t>Рік</t>
  </si>
  <si>
    <t>за ЄДРПОУ</t>
  </si>
  <si>
    <t>Орган управління</t>
  </si>
  <si>
    <t>за СПОДУ</t>
  </si>
  <si>
    <t>за ЗКГНГ</t>
  </si>
  <si>
    <t>за КВЕД</t>
  </si>
  <si>
    <t xml:space="preserve">                                                 Основні фінансові показники</t>
  </si>
  <si>
    <t>Одиниці виміру: тис. гривень</t>
  </si>
  <si>
    <t xml:space="preserve">                                                        І. Формування прибутку підприємства</t>
  </si>
  <si>
    <t>Доходи</t>
  </si>
  <si>
    <t>Дохід (виручка) від реалізації продукції (товарів, робіт, послуг) </t>
  </si>
  <si>
    <t>в т.ч. за рахунок бюджетних коштів</t>
  </si>
  <si>
    <t>Податок на додану вартість </t>
  </si>
  <si>
    <t>Інші вирахування з доходу </t>
  </si>
  <si>
    <t>Чистий дохід (виручка) від реалізації продукції (товарів, робіт, послуг) </t>
  </si>
  <si>
    <t>Інші операційні доходи</t>
  </si>
  <si>
    <t>у тому числі: </t>
  </si>
  <si>
    <t>дохід від операційної оренди активів </t>
  </si>
  <si>
    <t>одержані гранти та субсидії </t>
  </si>
  <si>
    <t>дохід від реалізації необоротних активів, утримуваних для продажу </t>
  </si>
  <si>
    <t>Дохід від участі в капіталі </t>
  </si>
  <si>
    <t>Інші фінансові доходи </t>
  </si>
  <si>
    <t>Інші доходи </t>
  </si>
  <si>
    <t>у тому числі:</t>
  </si>
  <si>
    <t>дохід від реалізації фінансових інвестицій </t>
  </si>
  <si>
    <t>дохід від безоплатно одержаних активів </t>
  </si>
  <si>
    <t xml:space="preserve">Усього доходів </t>
  </si>
  <si>
    <t>Витрати</t>
  </si>
  <si>
    <t>Собівартість реалізованої продукції (товарів, робіт і послуг)</t>
  </si>
  <si>
    <t>Адміністративні витрати</t>
  </si>
  <si>
    <t>Витрати на збут</t>
  </si>
  <si>
    <t>Інші операційні витрати</t>
  </si>
  <si>
    <t>Фінансові витрати </t>
  </si>
  <si>
    <t>Витрати від участі в капіталі </t>
  </si>
  <si>
    <t>Інші витрати </t>
  </si>
  <si>
    <t>Усього витрати</t>
  </si>
  <si>
    <t>Фінансові результати діяльності:</t>
  </si>
  <si>
    <t>Валовий прибуток (збиток):</t>
  </si>
  <si>
    <t>прибуток</t>
  </si>
  <si>
    <t>збиток</t>
  </si>
  <si>
    <t>Фінансові результати від операційної діяльності </t>
  </si>
  <si>
    <t>прибуток </t>
  </si>
  <si>
    <t>збиток </t>
  </si>
  <si>
    <t>Фінансові результати від звичайної діяльності до оподаткування:</t>
  </si>
  <si>
    <t>Податок на прибуток </t>
  </si>
  <si>
    <t>Чистий:</t>
  </si>
  <si>
    <t>Відрахування частини прибутку до бюджету</t>
  </si>
  <si>
    <t>II. Елементи операційних витрат (разом)</t>
  </si>
  <si>
    <t>Матеріальні затрати </t>
  </si>
  <si>
    <t>Витрати на оплату праці </t>
  </si>
  <si>
    <t>Відрахування на соціальні заходи </t>
  </si>
  <si>
    <t>Амортизація </t>
  </si>
  <si>
    <t>Інші операційні витрати </t>
  </si>
  <si>
    <t>Разом (сума рядків з 240 по 280): </t>
  </si>
  <si>
    <t xml:space="preserve">    Ш. Обов’язкові платежі підприємства до бюджету та державних цільових фондів</t>
  </si>
  <si>
    <t>Сплата поточних податків та обов’язкових платежів до державного бюджету, у тому числі:</t>
  </si>
  <si>
    <t>податок на прибуток</t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</si>
  <si>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</si>
  <si>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</si>
  <si>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>відрахування частини чистого прибутку комунальними підприємствами</t>
  </si>
  <si>
    <t>304/1</t>
  </si>
  <si>
    <t>інші</t>
  </si>
  <si>
    <t>304/2</t>
  </si>
  <si>
    <t>Погашення податкової заборгованості, у тому числі:</t>
  </si>
  <si>
    <t>до державних цільових фондів</t>
  </si>
  <si>
    <t>неустойки (штрафи, пені)</t>
  </si>
  <si>
    <t>Внески до державних цільових фондів, у тому числі:</t>
  </si>
  <si>
    <r>
      <t>внески до фондів соціального страхування -</t>
    </r>
    <r>
      <rPr>
        <sz val="14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єдиний внесок на загальнообов'язкове державне соціальне страхування</t>
    </r>
    <r>
      <rPr>
        <sz val="14"/>
        <color indexed="8"/>
        <rFont val="Times New Roman"/>
        <family val="1"/>
        <charset val="204"/>
      </rPr>
      <t xml:space="preserve">               </t>
    </r>
  </si>
  <si>
    <t>Інші обов’язкові платежі, у тому числі:</t>
  </si>
  <si>
    <t>місцеві податки та збори</t>
  </si>
  <si>
    <t>інші платежі (розшифрувати)</t>
  </si>
  <si>
    <t>IV. Капітальні інвестиції протягом року</t>
  </si>
  <si>
    <t>Капітальне будівництво </t>
  </si>
  <si>
    <t>в т. ч. за рахунок бюджетних коштів </t>
  </si>
  <si>
    <t>Придбання (виготовлення) основних засобів та інших необоротних матеріальних активів, </t>
  </si>
  <si>
    <t>Придбання (створення) нематеріальних активів, </t>
  </si>
  <si>
    <t>Погашення отриманих на капітальні інвестиції позик </t>
  </si>
  <si>
    <t>Модернізація, модифікація, дообладнання, реконструкція, інші види поліпшення необоротних активів, </t>
  </si>
  <si>
    <t>Разом (сума рядків  340, 350, 360, 370, 380) </t>
  </si>
  <si>
    <t>в т. ч. за рахунок бюджетних коштів (сума рядків 341, 351, 361, 371, 381) </t>
  </si>
  <si>
    <t xml:space="preserve">                                                               V. Додаткова інформація</t>
  </si>
  <si>
    <t>Чисельність працівників </t>
  </si>
  <si>
    <t>Первісна вартість основних засобів </t>
  </si>
  <si>
    <t>Податкова заборгованість </t>
  </si>
  <si>
    <t>Заборгованість перед працівниками із виплати заробітної плати </t>
  </si>
  <si>
    <t>погашення реструктуризованих та відстрочених сум, що підлягають сплаті у поточному році до бюджету</t>
  </si>
  <si>
    <t>Інші податки, у тому числі (розшифрувати):</t>
  </si>
  <si>
    <t>(ініціали, прізвище)</t>
  </si>
  <si>
    <t xml:space="preserve">(підпис) </t>
  </si>
  <si>
    <t>План</t>
  </si>
  <si>
    <t>Факт</t>
  </si>
  <si>
    <t xml:space="preserve">Відхилення
(+,-)
</t>
  </si>
  <si>
    <t>Код рядка</t>
  </si>
  <si>
    <t xml:space="preserve">Виконання
( %)
</t>
  </si>
  <si>
    <t>Рішення виконавчого комітету</t>
  </si>
  <si>
    <t>Керуюча справами виконавчого комітету</t>
  </si>
  <si>
    <t>Т.М.МАЛОГОЛОВА</t>
  </si>
  <si>
    <t>ПОГОДЖЕНО</t>
  </si>
  <si>
    <t xml:space="preserve">Заступник міського голови з питань діяльності </t>
  </si>
  <si>
    <t>виконавчих органів ради</t>
  </si>
  <si>
    <r>
      <t>ЗАТВЕРДЖЕНО</t>
    </r>
    <r>
      <rPr>
        <sz val="12"/>
        <color indexed="8"/>
        <rFont val="Times New Roman"/>
        <family val="1"/>
        <charset val="204"/>
      </rPr>
      <t xml:space="preserve"> </t>
    </r>
  </si>
  <si>
    <t xml:space="preserve">    </t>
  </si>
  <si>
    <r>
      <t xml:space="preserve">Підприємство :   </t>
    </r>
    <r>
      <rPr>
        <u/>
        <sz val="12"/>
        <color indexed="8"/>
        <rFont val="Times New Roman"/>
        <family val="1"/>
        <charset val="204"/>
      </rPr>
      <t>Комунальне підприємство " Прилукижитлобуд "</t>
    </r>
  </si>
  <si>
    <r>
      <t>Галузь:</t>
    </r>
    <r>
      <rPr>
        <u/>
        <sz val="12"/>
        <color indexed="8"/>
        <rFont val="Times New Roman"/>
        <family val="1"/>
        <charset val="204"/>
      </rPr>
      <t xml:space="preserve"> житлово-комунальна сфера</t>
    </r>
  </si>
  <si>
    <r>
      <t xml:space="preserve">Телефон: </t>
    </r>
    <r>
      <rPr>
        <u/>
        <sz val="12"/>
        <color indexed="8"/>
        <rFont val="Times New Roman"/>
        <family val="1"/>
        <charset val="204"/>
      </rPr>
      <t>3-30-94</t>
    </r>
  </si>
  <si>
    <r>
      <t xml:space="preserve">Прізвище та ініціали керівника:    </t>
    </r>
    <r>
      <rPr>
        <u/>
        <sz val="12"/>
        <color indexed="8"/>
        <rFont val="Times New Roman"/>
        <family val="1"/>
        <charset val="204"/>
      </rPr>
      <t>Голік Л.В.</t>
    </r>
  </si>
  <si>
    <t>Начальник КП "Прилукижитлобуд"</t>
  </si>
  <si>
    <t xml:space="preserve">                            Л.В.  Голік</t>
  </si>
  <si>
    <t xml:space="preserve">ЗВІТ ПРО ВИКОНАННЯ ФІНАНСОВОГО ПЛАНУ ПІДПРИЄМСТВА </t>
  </si>
  <si>
    <r>
      <t xml:space="preserve">Вид економічної діяльності: </t>
    </r>
    <r>
      <rPr>
        <u/>
        <sz val="12"/>
        <color indexed="8"/>
        <rFont val="Times New Roman"/>
        <family val="1"/>
        <charset val="204"/>
      </rPr>
      <t>управління нерухомим майном за винагороду або на основі контракту</t>
    </r>
  </si>
  <si>
    <t>____  _____________ 2024 року № _____</t>
  </si>
  <si>
    <r>
      <t>За</t>
    </r>
    <r>
      <rPr>
        <b/>
        <u/>
        <sz val="12"/>
        <color indexed="8"/>
        <rFont val="Times New Roman"/>
        <family val="1"/>
        <charset val="204"/>
      </rPr>
      <t xml:space="preserve">  І півріччя 2024 </t>
    </r>
    <r>
      <rPr>
        <b/>
        <sz val="12"/>
        <color indexed="8"/>
        <rFont val="Times New Roman"/>
        <family val="1"/>
        <charset val="204"/>
      </rPr>
      <t>року</t>
    </r>
  </si>
  <si>
    <r>
      <t xml:space="preserve">Місцезнаходження: </t>
    </r>
    <r>
      <rPr>
        <u/>
        <sz val="12"/>
        <color indexed="8"/>
        <rFont val="Times New Roman"/>
        <family val="1"/>
        <charset val="204"/>
      </rPr>
      <t>вул. В'ячеслава Чорновола, буд. 109, корпус А, м. Прилуки, Чернігівської обл., 17500</t>
    </r>
  </si>
  <si>
    <t>Д.М.Савенко</t>
  </si>
  <si>
    <t xml:space="preserve">Заступник начальника фінансового управління- </t>
  </si>
  <si>
    <t>начальник бюджетного відділу</t>
  </si>
  <si>
    <t>Т.В. Костецька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</si>
</sst>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4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9"/>
      <color indexed="8"/>
      <name val="Calibri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gray0625">
        <fgColor indexed="8"/>
        <bgColor indexed="2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0" xfId="0" applyBorder="1" applyAlignment="1"/>
    <xf numFmtId="0" fontId="0" fillId="0" borderId="2" xfId="0" applyBorder="1" applyAlignment="1"/>
    <xf numFmtId="0" fontId="6" fillId="0" borderId="0" xfId="0" applyFont="1"/>
    <xf numFmtId="0" fontId="7" fillId="0" borderId="0" xfId="0" applyFont="1"/>
    <xf numFmtId="0" fontId="7" fillId="0" borderId="2" xfId="0" applyFont="1" applyBorder="1"/>
    <xf numFmtId="164" fontId="1" fillId="0" borderId="1" xfId="0" applyNumberFormat="1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vertical="center" wrapText="1"/>
    </xf>
    <xf numFmtId="0" fontId="0" fillId="0" borderId="0" xfId="0" applyAlignment="1">
      <alignment vertical="top"/>
    </xf>
    <xf numFmtId="0" fontId="0" fillId="0" borderId="2" xfId="0" applyBorder="1"/>
    <xf numFmtId="0" fontId="10" fillId="0" borderId="0" xfId="0" applyFont="1"/>
    <xf numFmtId="0" fontId="11" fillId="0" borderId="0" xfId="0" applyFont="1" applyAlignment="1">
      <alignment vertical="top" wrapText="1"/>
    </xf>
    <xf numFmtId="0" fontId="11" fillId="0" borderId="0" xfId="0" applyFont="1" applyAlignment="1">
      <alignment vertical="top"/>
    </xf>
    <xf numFmtId="0" fontId="12" fillId="0" borderId="0" xfId="0" applyFont="1" applyBorder="1" applyAlignment="1">
      <alignment vertical="top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65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65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3" fillId="0" borderId="2" xfId="0" applyFont="1" applyBorder="1"/>
    <xf numFmtId="0" fontId="1" fillId="0" borderId="1" xfId="0" applyFont="1" applyBorder="1" applyAlignment="1">
      <alignment vertical="center" wrapText="1"/>
    </xf>
    <xf numFmtId="165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2" fillId="0" borderId="4" xfId="0" applyFont="1" applyBorder="1" applyAlignment="1">
      <alignment horizontal="center" vertical="top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165" fontId="1" fillId="0" borderId="1" xfId="0" applyNumberFormat="1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165" fontId="1" fillId="0" borderId="3" xfId="0" applyNumberFormat="1" applyFont="1" applyBorder="1" applyAlignment="1">
      <alignment vertical="center" wrapText="1"/>
    </xf>
    <xf numFmtId="165" fontId="1" fillId="0" borderId="8" xfId="0" applyNumberFormat="1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165" fontId="1" fillId="0" borderId="7" xfId="0" applyNumberFormat="1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6"/>
  <sheetViews>
    <sheetView tabSelected="1" topLeftCell="A36" workbookViewId="0">
      <selection activeCell="M36" sqref="M36"/>
    </sheetView>
  </sheetViews>
  <sheetFormatPr defaultRowHeight="15"/>
  <cols>
    <col min="1" max="1" width="40.140625" customWidth="1"/>
    <col min="3" max="3" width="18.5703125" customWidth="1"/>
    <col min="4" max="4" width="18.85546875" customWidth="1"/>
    <col min="5" max="5" width="16.5703125" customWidth="1"/>
    <col min="6" max="6" width="12.5703125" customWidth="1"/>
    <col min="7" max="7" width="13.7109375" customWidth="1"/>
    <col min="8" max="8" width="0.28515625" customWidth="1"/>
  </cols>
  <sheetData>
    <row r="1" spans="1:8" ht="15.75" customHeight="1">
      <c r="A1" s="64"/>
      <c r="B1" s="63"/>
      <c r="C1" s="63"/>
      <c r="E1" s="65" t="s">
        <v>102</v>
      </c>
      <c r="F1" s="65"/>
      <c r="G1" s="65"/>
      <c r="H1" s="65"/>
    </row>
    <row r="2" spans="1:8" ht="15.75" customHeight="1">
      <c r="A2" s="66"/>
      <c r="B2" s="66"/>
      <c r="C2" s="66"/>
      <c r="E2" s="63" t="s">
        <v>96</v>
      </c>
      <c r="F2" s="63"/>
      <c r="G2" s="63"/>
      <c r="H2" s="63"/>
    </row>
    <row r="3" spans="1:8" ht="15.75" customHeight="1">
      <c r="A3" s="67" t="s">
        <v>0</v>
      </c>
      <c r="B3" s="67"/>
      <c r="C3" s="67"/>
      <c r="D3" s="15"/>
      <c r="E3" s="68" t="s">
        <v>112</v>
      </c>
      <c r="F3" s="68"/>
      <c r="G3" s="68"/>
      <c r="H3" s="68"/>
    </row>
    <row r="4" spans="1:8" ht="15.75" hidden="1" customHeight="1">
      <c r="A4" s="36"/>
      <c r="B4" s="36"/>
      <c r="C4" s="36"/>
      <c r="D4" s="15"/>
      <c r="E4" s="38"/>
      <c r="F4" s="38"/>
      <c r="G4" s="38"/>
      <c r="H4" s="37"/>
    </row>
    <row r="5" spans="1:8" ht="18.75" customHeight="1">
      <c r="A5" s="2" t="s">
        <v>103</v>
      </c>
      <c r="E5" s="69" t="s">
        <v>97</v>
      </c>
      <c r="F5" s="69"/>
      <c r="G5" s="69"/>
    </row>
    <row r="6" spans="1:8" ht="18.75" customHeight="1">
      <c r="A6" s="70"/>
      <c r="B6" s="70"/>
      <c r="C6" s="70"/>
      <c r="E6" s="16"/>
      <c r="F6" s="17" t="s">
        <v>98</v>
      </c>
    </row>
    <row r="7" spans="1:8" ht="15.75" customHeight="1">
      <c r="A7" s="69" t="s">
        <v>104</v>
      </c>
      <c r="B7" s="69"/>
      <c r="C7" s="69"/>
      <c r="D7" s="69"/>
      <c r="E7" s="71"/>
      <c r="F7" s="21"/>
      <c r="G7" s="45" t="s">
        <v>1</v>
      </c>
      <c r="H7" s="45"/>
    </row>
    <row r="8" spans="1:8" ht="20.25" customHeight="1">
      <c r="A8" s="62" t="s">
        <v>4</v>
      </c>
      <c r="B8" s="62"/>
      <c r="C8" s="62"/>
      <c r="D8" s="62"/>
      <c r="E8" s="62"/>
      <c r="F8" s="21" t="s">
        <v>2</v>
      </c>
      <c r="G8" s="45">
        <v>2024</v>
      </c>
      <c r="H8" s="45"/>
    </row>
    <row r="9" spans="1:8" ht="15.75" customHeight="1">
      <c r="A9" s="62" t="s">
        <v>105</v>
      </c>
      <c r="B9" s="62"/>
      <c r="C9" s="62"/>
      <c r="D9" s="62"/>
      <c r="E9" s="62"/>
      <c r="F9" s="21" t="s">
        <v>3</v>
      </c>
      <c r="G9" s="45">
        <v>34913333</v>
      </c>
      <c r="H9" s="45"/>
    </row>
    <row r="10" spans="1:8" ht="15.75">
      <c r="A10" s="62" t="s">
        <v>111</v>
      </c>
      <c r="B10" s="62"/>
      <c r="C10" s="62"/>
      <c r="D10" s="62"/>
      <c r="E10" s="62"/>
      <c r="F10" s="21" t="s">
        <v>5</v>
      </c>
      <c r="G10" s="45"/>
      <c r="H10" s="45"/>
    </row>
    <row r="11" spans="1:8" ht="15.75" customHeight="1">
      <c r="A11" s="62" t="s">
        <v>114</v>
      </c>
      <c r="B11" s="62"/>
      <c r="C11" s="62"/>
      <c r="D11" s="62"/>
      <c r="E11" s="62"/>
      <c r="F11" s="21" t="s">
        <v>6</v>
      </c>
      <c r="G11" s="45"/>
      <c r="H11" s="45"/>
    </row>
    <row r="12" spans="1:8" ht="15.75">
      <c r="A12" s="62" t="s">
        <v>106</v>
      </c>
      <c r="B12" s="62"/>
      <c r="C12" s="62"/>
      <c r="D12" s="62"/>
      <c r="E12" s="62"/>
      <c r="F12" s="21" t="s">
        <v>7</v>
      </c>
      <c r="G12" s="45">
        <v>68.319999999999993</v>
      </c>
      <c r="H12" s="45"/>
    </row>
    <row r="13" spans="1:8" ht="15.75" customHeight="1">
      <c r="A13" s="63" t="s">
        <v>107</v>
      </c>
      <c r="B13" s="63"/>
      <c r="C13" s="63"/>
      <c r="D13" s="63"/>
      <c r="E13" s="63"/>
    </row>
    <row r="14" spans="1:8" ht="15.75">
      <c r="A14" s="27"/>
      <c r="B14" s="27"/>
      <c r="C14" s="27"/>
      <c r="D14" s="27"/>
      <c r="E14" s="27"/>
    </row>
    <row r="15" spans="1:8" ht="15.75">
      <c r="A15" s="59" t="s">
        <v>110</v>
      </c>
      <c r="B15" s="59"/>
      <c r="C15" s="59"/>
      <c r="D15" s="59"/>
      <c r="E15" s="59"/>
      <c r="F15" s="59"/>
    </row>
    <row r="16" spans="1:8" ht="15.75">
      <c r="A16" s="25"/>
      <c r="B16" s="25"/>
      <c r="C16" s="59" t="s">
        <v>113</v>
      </c>
      <c r="D16" s="59"/>
      <c r="E16" s="25"/>
      <c r="F16" s="25"/>
    </row>
    <row r="17" spans="1:6" hidden="1">
      <c r="C17" s="61"/>
      <c r="D17" s="61"/>
    </row>
    <row r="18" spans="1:6" ht="14.25" customHeight="1">
      <c r="A18" s="59" t="s">
        <v>8</v>
      </c>
      <c r="B18" s="59"/>
      <c r="C18" s="59"/>
      <c r="D18" s="59"/>
      <c r="E18" s="59"/>
    </row>
    <row r="19" spans="1:6" ht="15.75" hidden="1">
      <c r="A19" s="1" t="s">
        <v>9</v>
      </c>
    </row>
    <row r="20" spans="1:6" ht="47.25">
      <c r="A20" s="21"/>
      <c r="B20" s="21" t="s">
        <v>94</v>
      </c>
      <c r="C20" s="21" t="s">
        <v>91</v>
      </c>
      <c r="D20" s="21" t="s">
        <v>92</v>
      </c>
      <c r="E20" s="21" t="s">
        <v>93</v>
      </c>
      <c r="F20" s="22" t="s">
        <v>95</v>
      </c>
    </row>
    <row r="21" spans="1:6" ht="15.75">
      <c r="A21" s="4">
        <v>1</v>
      </c>
      <c r="B21" s="4">
        <v>2</v>
      </c>
      <c r="C21" s="4">
        <v>3</v>
      </c>
      <c r="D21" s="4">
        <v>4</v>
      </c>
      <c r="E21" s="4">
        <v>5</v>
      </c>
      <c r="F21" s="4">
        <v>6</v>
      </c>
    </row>
    <row r="22" spans="1:6" ht="15.75">
      <c r="A22" s="46" t="s">
        <v>10</v>
      </c>
      <c r="B22" s="47"/>
      <c r="C22" s="47"/>
      <c r="D22" s="47"/>
      <c r="E22" s="47"/>
      <c r="F22" s="47"/>
    </row>
    <row r="23" spans="1:6" ht="15.75">
      <c r="A23" s="5" t="s">
        <v>11</v>
      </c>
      <c r="B23" s="21"/>
      <c r="C23" s="21"/>
      <c r="D23" s="21"/>
      <c r="E23" s="21"/>
      <c r="F23" s="21"/>
    </row>
    <row r="24" spans="1:6" ht="31.5">
      <c r="A24" s="21" t="s">
        <v>12</v>
      </c>
      <c r="B24" s="22">
        <v>10</v>
      </c>
      <c r="C24" s="21"/>
      <c r="D24" s="21"/>
      <c r="E24" s="21"/>
      <c r="F24" s="21"/>
    </row>
    <row r="25" spans="1:6" ht="15.75">
      <c r="A25" s="21" t="s">
        <v>13</v>
      </c>
      <c r="B25" s="22">
        <v>11</v>
      </c>
      <c r="C25" s="21"/>
      <c r="D25" s="21"/>
      <c r="E25" s="21"/>
      <c r="F25" s="21"/>
    </row>
    <row r="26" spans="1:6" ht="15.75">
      <c r="A26" s="21" t="s">
        <v>14</v>
      </c>
      <c r="B26" s="22">
        <v>20</v>
      </c>
      <c r="C26" s="21"/>
      <c r="D26" s="21"/>
      <c r="E26" s="21"/>
      <c r="F26" s="21"/>
    </row>
    <row r="27" spans="1:6" ht="15.75">
      <c r="A27" s="21" t="s">
        <v>15</v>
      </c>
      <c r="B27" s="22">
        <v>30</v>
      </c>
      <c r="C27" s="21"/>
      <c r="D27" s="21"/>
      <c r="E27" s="21"/>
      <c r="F27" s="21"/>
    </row>
    <row r="28" spans="1:6" ht="31.5">
      <c r="A28" s="5" t="s">
        <v>16</v>
      </c>
      <c r="B28" s="26">
        <v>40</v>
      </c>
      <c r="C28" s="28">
        <f>4440*2</f>
        <v>8880</v>
      </c>
      <c r="D28" s="21">
        <v>7710</v>
      </c>
      <c r="E28" s="21">
        <f>D28-C28</f>
        <v>-1170</v>
      </c>
      <c r="F28" s="12">
        <f>(D28/C28)*100</f>
        <v>86.824324324324323</v>
      </c>
    </row>
    <row r="29" spans="1:6" ht="15.75">
      <c r="A29" s="21" t="s">
        <v>17</v>
      </c>
      <c r="B29" s="22">
        <v>50</v>
      </c>
      <c r="C29" s="21">
        <f>350*2</f>
        <v>700</v>
      </c>
      <c r="D29" s="21">
        <v>347</v>
      </c>
      <c r="E29" s="21">
        <f>D29-C29</f>
        <v>-353</v>
      </c>
      <c r="F29" s="12">
        <f>(D29/C29)*100</f>
        <v>49.571428571428569</v>
      </c>
    </row>
    <row r="30" spans="1:6" ht="15.75">
      <c r="A30" s="21" t="s">
        <v>18</v>
      </c>
      <c r="B30" s="22"/>
      <c r="C30" s="21"/>
      <c r="D30" s="21"/>
      <c r="E30" s="21"/>
      <c r="F30" s="21"/>
    </row>
    <row r="31" spans="1:6" ht="15.75">
      <c r="A31" s="21" t="s">
        <v>19</v>
      </c>
      <c r="B31" s="22">
        <v>51</v>
      </c>
      <c r="C31" s="21"/>
      <c r="D31" s="21"/>
      <c r="E31" s="21"/>
      <c r="F31" s="21"/>
    </row>
    <row r="32" spans="1:6" ht="15.75">
      <c r="A32" s="21" t="s">
        <v>20</v>
      </c>
      <c r="B32" s="22">
        <v>52</v>
      </c>
      <c r="C32" s="21"/>
      <c r="D32" s="21"/>
      <c r="E32" s="21"/>
      <c r="F32" s="21"/>
    </row>
    <row r="33" spans="1:6" ht="31.5">
      <c r="A33" s="21" t="s">
        <v>21</v>
      </c>
      <c r="B33" s="22">
        <v>53</v>
      </c>
      <c r="C33" s="21"/>
      <c r="D33" s="21"/>
      <c r="E33" s="21"/>
      <c r="F33" s="21"/>
    </row>
    <row r="34" spans="1:6" ht="15.75">
      <c r="A34" s="21" t="s">
        <v>22</v>
      </c>
      <c r="B34" s="22">
        <v>60</v>
      </c>
      <c r="C34" s="21"/>
      <c r="D34" s="21"/>
      <c r="E34" s="21"/>
      <c r="F34" s="21"/>
    </row>
    <row r="35" spans="1:6" ht="15.75">
      <c r="A35" s="21" t="s">
        <v>23</v>
      </c>
      <c r="B35" s="22">
        <v>70</v>
      </c>
      <c r="C35" s="21"/>
      <c r="D35" s="21"/>
      <c r="E35" s="21"/>
      <c r="F35" s="21"/>
    </row>
    <row r="36" spans="1:6" ht="15.75">
      <c r="A36" s="21" t="s">
        <v>24</v>
      </c>
      <c r="B36" s="22">
        <v>80</v>
      </c>
      <c r="C36" s="21">
        <f>6155*2</f>
        <v>12310</v>
      </c>
      <c r="D36" s="21">
        <v>710</v>
      </c>
      <c r="E36" s="21">
        <f>D36-C36</f>
        <v>-11600</v>
      </c>
      <c r="F36" s="12">
        <f>(D36/C36)*100</f>
        <v>5.767668562144598</v>
      </c>
    </row>
    <row r="37" spans="1:6" ht="15.75">
      <c r="A37" s="21" t="s">
        <v>25</v>
      </c>
      <c r="B37" s="22"/>
      <c r="C37" s="21"/>
      <c r="D37" s="21"/>
      <c r="E37" s="21"/>
      <c r="F37" s="21"/>
    </row>
    <row r="38" spans="1:6" ht="31.5">
      <c r="A38" s="21" t="s">
        <v>26</v>
      </c>
      <c r="B38" s="22">
        <v>81</v>
      </c>
      <c r="C38" s="21"/>
      <c r="D38" s="21"/>
      <c r="E38" s="21"/>
      <c r="F38" s="21"/>
    </row>
    <row r="39" spans="1:6" ht="31.5">
      <c r="A39" s="21" t="s">
        <v>27</v>
      </c>
      <c r="B39" s="22">
        <v>82</v>
      </c>
      <c r="C39" s="21"/>
      <c r="D39" s="21"/>
      <c r="E39" s="21"/>
      <c r="F39" s="21"/>
    </row>
    <row r="40" spans="1:6" ht="15.75">
      <c r="A40" s="5" t="s">
        <v>28</v>
      </c>
      <c r="B40" s="26">
        <v>90</v>
      </c>
      <c r="C40" s="5">
        <f>C28+C29+C36</f>
        <v>21890</v>
      </c>
      <c r="D40" s="5">
        <f>D28+D29+D36</f>
        <v>8767</v>
      </c>
      <c r="E40" s="5">
        <f>D40-C40</f>
        <v>-13123</v>
      </c>
      <c r="F40" s="14">
        <f>(D40/C40)*100</f>
        <v>40.050251256281406</v>
      </c>
    </row>
    <row r="41" spans="1:6" ht="15.75">
      <c r="A41" s="5" t="s">
        <v>29</v>
      </c>
      <c r="B41" s="22"/>
      <c r="C41" s="21"/>
      <c r="D41" s="21"/>
      <c r="E41" s="21"/>
      <c r="F41" s="21"/>
    </row>
    <row r="42" spans="1:6" ht="31.5">
      <c r="A42" s="21" t="s">
        <v>30</v>
      </c>
      <c r="B42" s="22">
        <v>100</v>
      </c>
      <c r="C42" s="21">
        <f>3405*2</f>
        <v>6810</v>
      </c>
      <c r="D42" s="21">
        <v>7112</v>
      </c>
      <c r="E42" s="21">
        <f>D42-C42</f>
        <v>302</v>
      </c>
      <c r="F42" s="12">
        <f>(D42/C42)*100</f>
        <v>104.43465491923642</v>
      </c>
    </row>
    <row r="43" spans="1:6" ht="15.75">
      <c r="A43" s="21" t="s">
        <v>31</v>
      </c>
      <c r="B43" s="22">
        <v>110</v>
      </c>
      <c r="C43" s="21">
        <f>932*2</f>
        <v>1864</v>
      </c>
      <c r="D43" s="21">
        <v>1592</v>
      </c>
      <c r="E43" s="21">
        <f>D43-C43</f>
        <v>-272</v>
      </c>
      <c r="F43" s="12">
        <f>(D43/C43)*100</f>
        <v>85.407725321888421</v>
      </c>
    </row>
    <row r="44" spans="1:6" ht="15.75">
      <c r="A44" s="24" t="s">
        <v>32</v>
      </c>
      <c r="B44" s="13">
        <v>120</v>
      </c>
      <c r="C44" s="24"/>
      <c r="D44" s="24"/>
      <c r="E44" s="24"/>
      <c r="F44" s="24"/>
    </row>
    <row r="45" spans="1:6" ht="15.75">
      <c r="A45" s="21" t="s">
        <v>33</v>
      </c>
      <c r="B45" s="22">
        <v>130</v>
      </c>
      <c r="C45" s="21">
        <f>6583*2</f>
        <v>13166</v>
      </c>
      <c r="D45" s="21">
        <v>1190</v>
      </c>
      <c r="E45" s="21">
        <f>D45-C45</f>
        <v>-11976</v>
      </c>
      <c r="F45" s="12">
        <f>(D45/C45)*100</f>
        <v>9.038432325687376</v>
      </c>
    </row>
    <row r="46" spans="1:6" ht="15.75">
      <c r="A46" s="21" t="s">
        <v>34</v>
      </c>
      <c r="B46" s="22">
        <v>140</v>
      </c>
      <c r="C46" s="21"/>
      <c r="D46" s="21"/>
      <c r="E46" s="21"/>
      <c r="F46" s="21"/>
    </row>
    <row r="47" spans="1:6" ht="15.75">
      <c r="A47" s="21" t="s">
        <v>35</v>
      </c>
      <c r="B47" s="22">
        <v>150</v>
      </c>
      <c r="C47" s="21"/>
      <c r="D47" s="21"/>
      <c r="E47" s="21"/>
      <c r="F47" s="21"/>
    </row>
    <row r="48" spans="1:6" ht="15.75">
      <c r="A48" s="21" t="s">
        <v>36</v>
      </c>
      <c r="B48" s="22">
        <v>160</v>
      </c>
      <c r="C48" s="21"/>
      <c r="D48" s="21"/>
      <c r="E48" s="21"/>
      <c r="F48" s="21"/>
    </row>
    <row r="49" spans="1:6" ht="15.75">
      <c r="A49" s="5" t="s">
        <v>37</v>
      </c>
      <c r="B49" s="26">
        <v>170</v>
      </c>
      <c r="C49" s="5">
        <f>C42+C43+C45</f>
        <v>21840</v>
      </c>
      <c r="D49" s="5">
        <f>D42+D43+D45</f>
        <v>9894</v>
      </c>
      <c r="E49" s="5">
        <f>D49-C49</f>
        <v>-11946</v>
      </c>
      <c r="F49" s="14">
        <f>(D49/C49)*100</f>
        <v>45.302197802197803</v>
      </c>
    </row>
    <row r="50" spans="1:6">
      <c r="A50" s="60" t="s">
        <v>38</v>
      </c>
      <c r="B50" s="45"/>
      <c r="C50" s="44"/>
      <c r="D50" s="44"/>
      <c r="E50" s="44"/>
      <c r="F50" s="44"/>
    </row>
    <row r="51" spans="1:6" ht="7.5" customHeight="1">
      <c r="A51" s="60"/>
      <c r="B51" s="45"/>
      <c r="C51" s="44"/>
      <c r="D51" s="44"/>
      <c r="E51" s="44"/>
      <c r="F51" s="44"/>
    </row>
    <row r="52" spans="1:6" hidden="1">
      <c r="A52" s="60"/>
      <c r="B52" s="45"/>
      <c r="C52" s="44"/>
      <c r="D52" s="44"/>
      <c r="E52" s="44"/>
      <c r="F52" s="44"/>
    </row>
    <row r="53" spans="1:6" ht="15.75">
      <c r="A53" s="21" t="s">
        <v>39</v>
      </c>
      <c r="B53" s="22">
        <v>180</v>
      </c>
      <c r="C53" s="21"/>
      <c r="D53" s="21"/>
      <c r="E53" s="21"/>
      <c r="F53" s="21"/>
    </row>
    <row r="54" spans="1:6" ht="15.75">
      <c r="A54" s="21" t="s">
        <v>40</v>
      </c>
      <c r="B54" s="22">
        <v>181</v>
      </c>
      <c r="C54" s="21"/>
      <c r="D54" s="21"/>
      <c r="E54" s="21"/>
      <c r="F54" s="21"/>
    </row>
    <row r="55" spans="1:6" ht="15.75">
      <c r="A55" s="21" t="s">
        <v>41</v>
      </c>
      <c r="B55" s="22">
        <v>182</v>
      </c>
      <c r="C55" s="21"/>
      <c r="D55" s="21"/>
      <c r="E55" s="21"/>
      <c r="F55" s="21"/>
    </row>
    <row r="56" spans="1:6" ht="31.5">
      <c r="A56" s="21" t="s">
        <v>42</v>
      </c>
      <c r="B56" s="22">
        <v>190</v>
      </c>
      <c r="C56" s="21"/>
      <c r="D56" s="21"/>
      <c r="E56" s="21"/>
      <c r="F56" s="21"/>
    </row>
    <row r="57" spans="1:6" ht="15.75">
      <c r="A57" s="21" t="s">
        <v>43</v>
      </c>
      <c r="B57" s="22">
        <v>191</v>
      </c>
      <c r="C57" s="21">
        <f>25*2</f>
        <v>50</v>
      </c>
      <c r="D57" s="21"/>
      <c r="E57" s="21"/>
      <c r="F57" s="21"/>
    </row>
    <row r="58" spans="1:6" ht="15.75">
      <c r="A58" s="21" t="s">
        <v>44</v>
      </c>
      <c r="B58" s="22">
        <v>192</v>
      </c>
      <c r="C58" s="21"/>
      <c r="D58" s="21">
        <v>1127</v>
      </c>
      <c r="E58" s="21"/>
      <c r="F58" s="21"/>
    </row>
    <row r="59" spans="1:6" ht="31.5">
      <c r="A59" s="21" t="s">
        <v>45</v>
      </c>
      <c r="B59" s="22">
        <v>200</v>
      </c>
      <c r="C59" s="21"/>
      <c r="D59" s="21"/>
      <c r="E59" s="21"/>
      <c r="F59" s="21"/>
    </row>
    <row r="60" spans="1:6" ht="15.75">
      <c r="A60" s="21" t="s">
        <v>40</v>
      </c>
      <c r="B60" s="22">
        <v>201</v>
      </c>
      <c r="C60" s="21"/>
      <c r="D60" s="21"/>
      <c r="E60" s="21"/>
      <c r="F60" s="21"/>
    </row>
    <row r="61" spans="1:6" ht="15.75">
      <c r="A61" s="21" t="s">
        <v>41</v>
      </c>
      <c r="B61" s="22">
        <v>202</v>
      </c>
      <c r="C61" s="21"/>
      <c r="D61" s="21"/>
      <c r="E61" s="21"/>
      <c r="F61" s="21"/>
    </row>
    <row r="62" spans="1:6" ht="15.75">
      <c r="A62" s="21" t="s">
        <v>46</v>
      </c>
      <c r="B62" s="22">
        <v>210</v>
      </c>
      <c r="C62" s="21"/>
      <c r="D62" s="21"/>
      <c r="E62" s="21"/>
      <c r="F62" s="21"/>
    </row>
    <row r="63" spans="1:6" ht="15.75">
      <c r="A63" s="21" t="s">
        <v>47</v>
      </c>
      <c r="B63" s="22">
        <v>220</v>
      </c>
      <c r="C63" s="21"/>
      <c r="D63" s="21"/>
      <c r="E63" s="21"/>
      <c r="F63" s="21"/>
    </row>
    <row r="64" spans="1:6" ht="15.75">
      <c r="A64" s="21" t="s">
        <v>43</v>
      </c>
      <c r="B64" s="22">
        <v>221</v>
      </c>
      <c r="C64" s="21"/>
      <c r="D64" s="21"/>
      <c r="E64" s="21"/>
      <c r="F64" s="21"/>
    </row>
    <row r="65" spans="1:6" ht="15.75">
      <c r="A65" s="21" t="s">
        <v>44</v>
      </c>
      <c r="B65" s="22">
        <v>222</v>
      </c>
      <c r="C65" s="21"/>
      <c r="D65" s="21"/>
      <c r="E65" s="21"/>
      <c r="F65" s="21"/>
    </row>
    <row r="66" spans="1:6" ht="31.5">
      <c r="A66" s="21" t="s">
        <v>48</v>
      </c>
      <c r="B66" s="22">
        <v>230</v>
      </c>
      <c r="C66" s="21"/>
      <c r="D66" s="21"/>
      <c r="E66" s="21"/>
      <c r="F66" s="21"/>
    </row>
    <row r="67" spans="1:6" ht="15.75">
      <c r="A67" s="55" t="s">
        <v>49</v>
      </c>
      <c r="B67" s="56"/>
      <c r="C67" s="56"/>
      <c r="D67" s="56"/>
      <c r="E67" s="56"/>
      <c r="F67" s="56"/>
    </row>
    <row r="68" spans="1:6" ht="15.75">
      <c r="A68" s="21" t="s">
        <v>50</v>
      </c>
      <c r="B68" s="22">
        <v>240</v>
      </c>
      <c r="C68" s="21">
        <f>1625*2</f>
        <v>3250</v>
      </c>
      <c r="D68" s="21">
        <v>3394</v>
      </c>
      <c r="E68" s="21">
        <f t="shared" ref="E68:E72" si="0">D68-C68</f>
        <v>144</v>
      </c>
      <c r="F68" s="12">
        <f>(D68/C68)*100</f>
        <v>104.43076923076924</v>
      </c>
    </row>
    <row r="69" spans="1:6" ht="15.75">
      <c r="A69" s="21" t="s">
        <v>51</v>
      </c>
      <c r="B69" s="22">
        <v>250</v>
      </c>
      <c r="C69" s="21">
        <f>2520*2</f>
        <v>5040</v>
      </c>
      <c r="D69" s="21">
        <v>4269</v>
      </c>
      <c r="E69" s="21">
        <f t="shared" si="0"/>
        <v>-771</v>
      </c>
      <c r="F69" s="12">
        <f t="shared" ref="F69:F72" si="1">(D69/C69)*100</f>
        <v>84.702380952380949</v>
      </c>
    </row>
    <row r="70" spans="1:6" ht="15.75">
      <c r="A70" s="21" t="s">
        <v>52</v>
      </c>
      <c r="B70" s="22">
        <v>260</v>
      </c>
      <c r="C70" s="21">
        <f>550*2</f>
        <v>1100</v>
      </c>
      <c r="D70" s="21">
        <v>831</v>
      </c>
      <c r="E70" s="21">
        <f t="shared" si="0"/>
        <v>-269</v>
      </c>
      <c r="F70" s="12">
        <f t="shared" si="1"/>
        <v>75.545454545454547</v>
      </c>
    </row>
    <row r="71" spans="1:6" ht="15.75">
      <c r="A71" s="21" t="s">
        <v>53</v>
      </c>
      <c r="B71" s="22">
        <v>270</v>
      </c>
      <c r="C71" s="21">
        <f>5515*2</f>
        <v>11030</v>
      </c>
      <c r="D71" s="21">
        <v>758</v>
      </c>
      <c r="E71" s="21">
        <f t="shared" si="0"/>
        <v>-10272</v>
      </c>
      <c r="F71" s="12">
        <f t="shared" si="1"/>
        <v>6.8721668177697186</v>
      </c>
    </row>
    <row r="72" spans="1:6" ht="15.75">
      <c r="A72" s="21" t="s">
        <v>54</v>
      </c>
      <c r="B72" s="22">
        <v>280</v>
      </c>
      <c r="C72" s="34">
        <f>710*2</f>
        <v>1420</v>
      </c>
      <c r="D72" s="21">
        <v>642</v>
      </c>
      <c r="E72" s="21">
        <f t="shared" si="0"/>
        <v>-778</v>
      </c>
      <c r="F72" s="12">
        <f t="shared" si="1"/>
        <v>45.2112676056338</v>
      </c>
    </row>
    <row r="73" spans="1:6" ht="15" customHeight="1">
      <c r="A73" s="44" t="s">
        <v>55</v>
      </c>
      <c r="B73" s="45">
        <v>290</v>
      </c>
      <c r="C73" s="44">
        <f>C72+C71+C70+C69+C68</f>
        <v>21840</v>
      </c>
      <c r="D73" s="44">
        <f>D72+D71+D70+D69+D68</f>
        <v>9894</v>
      </c>
      <c r="E73" s="51">
        <f>D73-C73</f>
        <v>-11946</v>
      </c>
      <c r="F73" s="53">
        <f>(D73/C73)*100</f>
        <v>45.302197802197803</v>
      </c>
    </row>
    <row r="74" spans="1:6" ht="15" customHeight="1">
      <c r="A74" s="44"/>
      <c r="B74" s="45"/>
      <c r="C74" s="44"/>
      <c r="D74" s="44"/>
      <c r="E74" s="57"/>
      <c r="F74" s="58"/>
    </row>
    <row r="75" spans="1:6" ht="15" customHeight="1">
      <c r="A75" s="44"/>
      <c r="B75" s="45"/>
      <c r="C75" s="44"/>
      <c r="D75" s="44"/>
      <c r="E75" s="52"/>
      <c r="F75" s="54"/>
    </row>
    <row r="76" spans="1:6" ht="15.75">
      <c r="A76" s="49" t="s">
        <v>56</v>
      </c>
      <c r="B76" s="50"/>
      <c r="C76" s="50"/>
      <c r="D76" s="50"/>
      <c r="E76" s="50"/>
      <c r="F76" s="50"/>
    </row>
    <row r="77" spans="1:6" ht="47.25">
      <c r="A77" s="5" t="s">
        <v>57</v>
      </c>
      <c r="B77" s="26">
        <v>300</v>
      </c>
      <c r="C77" s="21">
        <f>C78+C79+C81</f>
        <v>1495</v>
      </c>
      <c r="D77" s="42">
        <f>D78+D79+D81</f>
        <v>1231</v>
      </c>
      <c r="E77" s="21">
        <f>D77-C77</f>
        <v>-264</v>
      </c>
      <c r="F77" s="35">
        <f>(D77/C77)*100</f>
        <v>82.341137123745824</v>
      </c>
    </row>
    <row r="78" spans="1:6" ht="15.75">
      <c r="A78" s="21" t="s">
        <v>58</v>
      </c>
      <c r="B78" s="22">
        <v>301</v>
      </c>
      <c r="C78" s="21">
        <f>4.5*2</f>
        <v>9</v>
      </c>
      <c r="D78" s="21">
        <v>0</v>
      </c>
      <c r="E78" s="40">
        <f>D78-C78</f>
        <v>-9</v>
      </c>
      <c r="F78" s="41">
        <f>(D78/C78)*100</f>
        <v>0</v>
      </c>
    </row>
    <row r="79" spans="1:6" ht="31.5">
      <c r="A79" s="21" t="s">
        <v>59</v>
      </c>
      <c r="B79" s="22">
        <v>302</v>
      </c>
      <c r="C79" s="21">
        <f>705*2</f>
        <v>1410</v>
      </c>
      <c r="D79" s="21">
        <v>1170</v>
      </c>
      <c r="E79" s="40">
        <f>D79-C79</f>
        <v>-240</v>
      </c>
      <c r="F79" s="41">
        <f>(D79/C79)*100</f>
        <v>82.978723404255319</v>
      </c>
    </row>
    <row r="80" spans="1:6" ht="47.25">
      <c r="A80" s="21" t="s">
        <v>60</v>
      </c>
      <c r="B80" s="22">
        <v>303</v>
      </c>
      <c r="C80" s="21"/>
      <c r="D80" s="21"/>
      <c r="E80" s="21"/>
      <c r="F80" s="21"/>
    </row>
    <row r="81" spans="1:6" ht="31.5">
      <c r="A81" s="21" t="s">
        <v>88</v>
      </c>
      <c r="B81" s="22">
        <v>304</v>
      </c>
      <c r="C81" s="21">
        <f>38*2</f>
        <v>76</v>
      </c>
      <c r="D81" s="21">
        <v>61</v>
      </c>
      <c r="E81" s="21">
        <f>D81-C81</f>
        <v>-15</v>
      </c>
      <c r="F81" s="33">
        <f>(D81/C81)*100</f>
        <v>80.26315789473685</v>
      </c>
    </row>
    <row r="82" spans="1:6" ht="47.25">
      <c r="A82" s="21" t="s">
        <v>61</v>
      </c>
      <c r="B82" s="22" t="s">
        <v>62</v>
      </c>
      <c r="C82" s="21"/>
      <c r="D82" s="21"/>
      <c r="E82" s="34"/>
      <c r="F82" s="35"/>
    </row>
    <row r="83" spans="1:6" ht="15.75">
      <c r="A83" s="21" t="s">
        <v>63</v>
      </c>
      <c r="B83" s="22" t="s">
        <v>64</v>
      </c>
      <c r="C83" s="21">
        <f>C81</f>
        <v>76</v>
      </c>
      <c r="D83" s="21">
        <v>61</v>
      </c>
      <c r="E83" s="34">
        <f t="shared" ref="E83" si="2">D83-C83</f>
        <v>-15</v>
      </c>
      <c r="F83" s="35">
        <f t="shared" ref="F83" si="3">(D83/C83)*100</f>
        <v>80.26315789473685</v>
      </c>
    </row>
    <row r="84" spans="1:6" ht="31.5">
      <c r="A84" s="5" t="s">
        <v>65</v>
      </c>
      <c r="B84" s="26">
        <v>310</v>
      </c>
      <c r="C84" s="21"/>
      <c r="D84" s="21"/>
      <c r="E84" s="21"/>
      <c r="F84" s="21"/>
    </row>
    <row r="85" spans="1:6" ht="47.25">
      <c r="A85" s="21" t="s">
        <v>87</v>
      </c>
      <c r="B85" s="22"/>
      <c r="C85" s="21"/>
      <c r="D85" s="21"/>
      <c r="E85" s="21"/>
      <c r="F85" s="21"/>
    </row>
    <row r="86" spans="1:6" ht="15.75">
      <c r="A86" s="21" t="s">
        <v>66</v>
      </c>
      <c r="B86" s="22">
        <v>312</v>
      </c>
      <c r="C86" s="21"/>
      <c r="D86" s="21"/>
      <c r="E86" s="21"/>
      <c r="F86" s="21"/>
    </row>
    <row r="87" spans="1:6" ht="15.75">
      <c r="A87" s="21" t="s">
        <v>67</v>
      </c>
      <c r="B87" s="22">
        <v>313</v>
      </c>
      <c r="C87" s="21"/>
      <c r="D87" s="21"/>
      <c r="E87" s="21"/>
      <c r="F87" s="21"/>
    </row>
    <row r="88" spans="1:6" ht="31.5">
      <c r="A88" s="5" t="s">
        <v>68</v>
      </c>
      <c r="B88" s="26">
        <v>320</v>
      </c>
      <c r="C88" s="21">
        <f>550*2</f>
        <v>1100</v>
      </c>
      <c r="D88" s="21">
        <v>884</v>
      </c>
      <c r="E88" s="21">
        <f>D88-C88</f>
        <v>-216</v>
      </c>
      <c r="F88" s="23">
        <f>(D88/C88)*100</f>
        <v>80.36363636363636</v>
      </c>
    </row>
    <row r="89" spans="1:6">
      <c r="A89" s="44" t="s">
        <v>69</v>
      </c>
      <c r="B89" s="45">
        <v>321</v>
      </c>
      <c r="C89" s="44">
        <f>550*2</f>
        <v>1100</v>
      </c>
      <c r="D89" s="44">
        <v>884</v>
      </c>
      <c r="E89" s="51">
        <f>D89-C89</f>
        <v>-216</v>
      </c>
      <c r="F89" s="53">
        <f>(D89/C89)*100</f>
        <v>80.36363636363636</v>
      </c>
    </row>
    <row r="90" spans="1:6" ht="52.5" customHeight="1">
      <c r="A90" s="44"/>
      <c r="B90" s="45"/>
      <c r="C90" s="44"/>
      <c r="D90" s="44"/>
      <c r="E90" s="52"/>
      <c r="F90" s="54"/>
    </row>
    <row r="91" spans="1:6" ht="15.75">
      <c r="A91" s="21" t="s">
        <v>63</v>
      </c>
      <c r="B91" s="22">
        <v>322</v>
      </c>
      <c r="C91" s="21"/>
      <c r="D91" s="21"/>
      <c r="E91" s="21"/>
      <c r="F91" s="23"/>
    </row>
    <row r="92" spans="1:6" ht="15.75">
      <c r="A92" s="21" t="s">
        <v>70</v>
      </c>
      <c r="B92" s="22">
        <v>330</v>
      </c>
      <c r="C92" s="21">
        <f>453*2</f>
        <v>906</v>
      </c>
      <c r="D92" s="21">
        <v>733</v>
      </c>
      <c r="E92" s="21">
        <f>D92-C92</f>
        <v>-173</v>
      </c>
      <c r="F92" s="23">
        <f>(D92/C92)*100</f>
        <v>80.905077262693155</v>
      </c>
    </row>
    <row r="93" spans="1:6" ht="15.75">
      <c r="A93" s="21" t="s">
        <v>71</v>
      </c>
      <c r="B93" s="22">
        <v>331</v>
      </c>
      <c r="C93" s="21">
        <f>453*2</f>
        <v>906</v>
      </c>
      <c r="D93" s="21">
        <v>733</v>
      </c>
      <c r="E93" s="34">
        <f>D93-C93</f>
        <v>-173</v>
      </c>
      <c r="F93" s="35">
        <f>(D93/C93)*100</f>
        <v>80.905077262693155</v>
      </c>
    </row>
    <row r="94" spans="1:6" ht="15.75">
      <c r="A94" s="21" t="s">
        <v>72</v>
      </c>
      <c r="B94" s="22">
        <v>332</v>
      </c>
      <c r="C94" s="21"/>
      <c r="D94" s="21"/>
      <c r="E94" s="21"/>
      <c r="F94" s="23"/>
    </row>
    <row r="95" spans="1:6" ht="15.75">
      <c r="A95" s="49" t="s">
        <v>73</v>
      </c>
      <c r="B95" s="50"/>
      <c r="C95" s="50"/>
      <c r="D95" s="50"/>
      <c r="E95" s="50"/>
      <c r="F95" s="50"/>
    </row>
    <row r="96" spans="1:6" ht="15.75">
      <c r="A96" s="21" t="s">
        <v>74</v>
      </c>
      <c r="B96" s="22">
        <v>340</v>
      </c>
      <c r="C96" s="21"/>
      <c r="D96" s="21"/>
      <c r="E96" s="5"/>
      <c r="F96" s="5"/>
    </row>
    <row r="97" spans="1:6" ht="15.75">
      <c r="A97" s="21" t="s">
        <v>75</v>
      </c>
      <c r="B97" s="22">
        <v>341</v>
      </c>
      <c r="C97" s="21"/>
      <c r="D97" s="21"/>
      <c r="E97" s="21"/>
      <c r="F97" s="21"/>
    </row>
    <row r="98" spans="1:6" ht="47.25">
      <c r="A98" s="21" t="s">
        <v>76</v>
      </c>
      <c r="B98" s="22">
        <v>350</v>
      </c>
      <c r="C98" s="21"/>
      <c r="D98" s="21">
        <v>70</v>
      </c>
      <c r="E98" s="21"/>
      <c r="F98" s="21"/>
    </row>
    <row r="99" spans="1:6">
      <c r="A99" s="44" t="s">
        <v>75</v>
      </c>
      <c r="B99" s="45">
        <v>351</v>
      </c>
      <c r="C99" s="44"/>
      <c r="D99" s="44"/>
      <c r="E99" s="44"/>
      <c r="F99" s="44"/>
    </row>
    <row r="100" spans="1:6">
      <c r="A100" s="44"/>
      <c r="B100" s="45"/>
      <c r="C100" s="44"/>
      <c r="D100" s="44"/>
      <c r="E100" s="44"/>
      <c r="F100" s="44"/>
    </row>
    <row r="101" spans="1:6" ht="31.5">
      <c r="A101" s="21" t="s">
        <v>77</v>
      </c>
      <c r="B101" s="22">
        <v>360</v>
      </c>
      <c r="C101" s="21"/>
      <c r="D101" s="21"/>
      <c r="E101" s="21"/>
      <c r="F101" s="21"/>
    </row>
    <row r="102" spans="1:6" ht="15.75">
      <c r="A102" s="21" t="s">
        <v>75</v>
      </c>
      <c r="B102" s="22">
        <v>361</v>
      </c>
      <c r="C102" s="21"/>
      <c r="D102" s="21"/>
      <c r="E102" s="21"/>
      <c r="F102" s="21"/>
    </row>
    <row r="103" spans="1:6" ht="31.5">
      <c r="A103" s="21" t="s">
        <v>78</v>
      </c>
      <c r="B103" s="22">
        <v>370</v>
      </c>
      <c r="C103" s="21"/>
      <c r="D103" s="21"/>
      <c r="E103" s="21"/>
      <c r="F103" s="21"/>
    </row>
    <row r="104" spans="1:6" ht="15.75">
      <c r="A104" s="21" t="s">
        <v>75</v>
      </c>
      <c r="B104" s="22">
        <v>371</v>
      </c>
      <c r="C104" s="21"/>
      <c r="D104" s="21"/>
      <c r="E104" s="21"/>
      <c r="F104" s="21"/>
    </row>
    <row r="105" spans="1:6" ht="63">
      <c r="A105" s="21" t="s">
        <v>79</v>
      </c>
      <c r="B105" s="22">
        <v>380</v>
      </c>
      <c r="C105" s="21"/>
      <c r="D105" s="21"/>
      <c r="E105" s="21"/>
      <c r="F105" s="21"/>
    </row>
    <row r="106" spans="1:6" ht="15.75">
      <c r="A106" s="21" t="s">
        <v>75</v>
      </c>
      <c r="B106" s="22">
        <v>381</v>
      </c>
      <c r="C106" s="21"/>
      <c r="D106" s="21"/>
      <c r="E106" s="21"/>
      <c r="F106" s="21"/>
    </row>
    <row r="107" spans="1:6" ht="31.5">
      <c r="A107" s="21" t="s">
        <v>80</v>
      </c>
      <c r="B107" s="22">
        <v>390</v>
      </c>
      <c r="C107" s="21"/>
      <c r="D107" s="21">
        <v>70</v>
      </c>
      <c r="E107" s="21"/>
      <c r="F107" s="21"/>
    </row>
    <row r="108" spans="1:6" ht="31.5">
      <c r="A108" s="21" t="s">
        <v>81</v>
      </c>
      <c r="B108" s="22">
        <v>391</v>
      </c>
      <c r="C108" s="21"/>
      <c r="D108" s="21"/>
      <c r="E108" s="21"/>
      <c r="F108" s="21"/>
    </row>
    <row r="109" spans="1:6" ht="15.75">
      <c r="A109" s="46" t="s">
        <v>82</v>
      </c>
      <c r="B109" s="47"/>
      <c r="C109" s="47"/>
      <c r="D109" s="47"/>
      <c r="E109" s="47"/>
      <c r="F109" s="47"/>
    </row>
    <row r="110" spans="1:6">
      <c r="A110" s="44" t="s">
        <v>83</v>
      </c>
      <c r="B110" s="45">
        <v>400</v>
      </c>
      <c r="C110" s="44">
        <v>80</v>
      </c>
      <c r="D110" s="44">
        <v>72</v>
      </c>
      <c r="E110" s="44">
        <f>D110-C110</f>
        <v>-8</v>
      </c>
      <c r="F110" s="48">
        <f>(D110/C110)*100</f>
        <v>90</v>
      </c>
    </row>
    <row r="111" spans="1:6">
      <c r="A111" s="44"/>
      <c r="B111" s="45"/>
      <c r="C111" s="44"/>
      <c r="D111" s="44"/>
      <c r="E111" s="44"/>
      <c r="F111" s="48"/>
    </row>
    <row r="112" spans="1:6" ht="15.75">
      <c r="A112" s="21" t="s">
        <v>84</v>
      </c>
      <c r="B112" s="22">
        <v>410</v>
      </c>
      <c r="C112" s="28">
        <v>12323</v>
      </c>
      <c r="D112" s="21">
        <v>23367</v>
      </c>
      <c r="E112" s="21">
        <f>D112-C112</f>
        <v>11044</v>
      </c>
      <c r="F112" s="23">
        <f>(D112/C112)*100</f>
        <v>189.62103383916252</v>
      </c>
    </row>
    <row r="113" spans="1:7">
      <c r="A113" s="44" t="s">
        <v>85</v>
      </c>
      <c r="B113" s="45">
        <v>420</v>
      </c>
      <c r="C113" s="44"/>
      <c r="D113" s="44"/>
      <c r="E113" s="44"/>
      <c r="F113" s="44"/>
    </row>
    <row r="114" spans="1:7" ht="7.5" customHeight="1">
      <c r="A114" s="44"/>
      <c r="B114" s="45"/>
      <c r="C114" s="44"/>
      <c r="D114" s="44"/>
      <c r="E114" s="44"/>
      <c r="F114" s="44"/>
    </row>
    <row r="115" spans="1:7" ht="31.5">
      <c r="A115" s="21" t="s">
        <v>86</v>
      </c>
      <c r="B115" s="30">
        <v>430</v>
      </c>
      <c r="C115" s="32"/>
      <c r="D115" s="32"/>
      <c r="E115" s="32"/>
      <c r="F115" s="32"/>
    </row>
    <row r="116" spans="1:7" ht="15.75">
      <c r="A116" s="29"/>
      <c r="B116" s="31"/>
      <c r="C116" s="29"/>
      <c r="D116" s="29"/>
      <c r="E116" s="29"/>
      <c r="F116" s="29"/>
    </row>
    <row r="117" spans="1:7" ht="15.75">
      <c r="A117" s="3" t="s">
        <v>108</v>
      </c>
      <c r="B117" s="6"/>
      <c r="C117" s="6"/>
      <c r="D117" s="7"/>
      <c r="E117" s="8" t="s">
        <v>109</v>
      </c>
      <c r="F117" s="8"/>
      <c r="G117" s="7"/>
    </row>
    <row r="118" spans="1:7">
      <c r="B118" s="18"/>
      <c r="C118" s="19" t="s">
        <v>90</v>
      </c>
      <c r="E118" s="43" t="s">
        <v>89</v>
      </c>
      <c r="F118" s="43"/>
      <c r="G118" s="20"/>
    </row>
    <row r="119" spans="1:7" ht="15.75">
      <c r="E119" s="9" t="s">
        <v>99</v>
      </c>
      <c r="F119" s="10"/>
      <c r="G119" s="10"/>
    </row>
    <row r="120" spans="1:7">
      <c r="E120" s="10" t="s">
        <v>100</v>
      </c>
      <c r="F120" s="10"/>
      <c r="G120" s="10"/>
    </row>
    <row r="121" spans="1:7">
      <c r="E121" s="10" t="s">
        <v>101</v>
      </c>
      <c r="F121" s="10"/>
      <c r="G121" s="10"/>
    </row>
    <row r="122" spans="1:7">
      <c r="E122" s="11"/>
      <c r="F122" s="39" t="s">
        <v>115</v>
      </c>
      <c r="G122" s="10"/>
    </row>
    <row r="123" spans="1:7" ht="15.75">
      <c r="E123" s="9" t="s">
        <v>99</v>
      </c>
      <c r="F123" s="10"/>
      <c r="G123" s="10"/>
    </row>
    <row r="124" spans="1:7">
      <c r="E124" s="10" t="s">
        <v>116</v>
      </c>
      <c r="F124" s="10"/>
      <c r="G124" s="10"/>
    </row>
    <row r="125" spans="1:7">
      <c r="E125" s="10" t="s">
        <v>117</v>
      </c>
      <c r="F125" s="10"/>
      <c r="G125" s="10"/>
    </row>
    <row r="126" spans="1:7">
      <c r="E126" s="11"/>
      <c r="F126" s="11" t="s">
        <v>118</v>
      </c>
      <c r="G126" s="10"/>
    </row>
  </sheetData>
  <mergeCells count="67">
    <mergeCell ref="A1:C1"/>
    <mergeCell ref="E1:H1"/>
    <mergeCell ref="A2:C2"/>
    <mergeCell ref="E2:H2"/>
    <mergeCell ref="A3:C3"/>
    <mergeCell ref="E3:H3"/>
    <mergeCell ref="E5:G5"/>
    <mergeCell ref="A6:C6"/>
    <mergeCell ref="A7:E7"/>
    <mergeCell ref="G7:H7"/>
    <mergeCell ref="A8:E8"/>
    <mergeCell ref="G8:H8"/>
    <mergeCell ref="C17:D17"/>
    <mergeCell ref="A9:E9"/>
    <mergeCell ref="G9:H9"/>
    <mergeCell ref="A10:E10"/>
    <mergeCell ref="G10:H10"/>
    <mergeCell ref="A11:E11"/>
    <mergeCell ref="G11:H11"/>
    <mergeCell ref="A12:E12"/>
    <mergeCell ref="G12:H12"/>
    <mergeCell ref="A13:E13"/>
    <mergeCell ref="A15:F15"/>
    <mergeCell ref="C16:D16"/>
    <mergeCell ref="A18:E18"/>
    <mergeCell ref="A22:F22"/>
    <mergeCell ref="A50:A52"/>
    <mergeCell ref="B50:B52"/>
    <mergeCell ref="C50:C52"/>
    <mergeCell ref="D50:D52"/>
    <mergeCell ref="E50:E52"/>
    <mergeCell ref="F50:F52"/>
    <mergeCell ref="A67:F67"/>
    <mergeCell ref="A73:A75"/>
    <mergeCell ref="B73:B75"/>
    <mergeCell ref="C73:C75"/>
    <mergeCell ref="D73:D75"/>
    <mergeCell ref="E73:E75"/>
    <mergeCell ref="F73:F75"/>
    <mergeCell ref="A76:F76"/>
    <mergeCell ref="A89:A90"/>
    <mergeCell ref="B89:B90"/>
    <mergeCell ref="C89:C90"/>
    <mergeCell ref="D89:D90"/>
    <mergeCell ref="E89:E90"/>
    <mergeCell ref="F89:F90"/>
    <mergeCell ref="A95:F95"/>
    <mergeCell ref="A99:A100"/>
    <mergeCell ref="B99:B100"/>
    <mergeCell ref="C99:C100"/>
    <mergeCell ref="D99:D100"/>
    <mergeCell ref="E99:E100"/>
    <mergeCell ref="F99:F100"/>
    <mergeCell ref="A109:F109"/>
    <mergeCell ref="A110:A111"/>
    <mergeCell ref="B110:B111"/>
    <mergeCell ref="C110:C111"/>
    <mergeCell ref="D110:D111"/>
    <mergeCell ref="E110:E111"/>
    <mergeCell ref="F110:F111"/>
    <mergeCell ref="E118:F118"/>
    <mergeCell ref="A113:A114"/>
    <mergeCell ref="B113:B114"/>
    <mergeCell ref="C113:C114"/>
    <mergeCell ref="D113:D114"/>
    <mergeCell ref="E113:E114"/>
    <mergeCell ref="F113:F11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звіт ІІ кв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Lyuda Filozop</dc:creator>
  <cp:lastModifiedBy>econom</cp:lastModifiedBy>
  <cp:lastPrinted>2024-08-28T11:29:17Z</cp:lastPrinted>
  <dcterms:created xsi:type="dcterms:W3CDTF">2020-08-20T07:51:17Z</dcterms:created>
  <dcterms:modified xsi:type="dcterms:W3CDTF">2024-09-13T11:45:33Z</dcterms:modified>
</cp:coreProperties>
</file>